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</sheets>
  <definedNames/>
  <calcPr/>
</workbook>
</file>

<file path=xl/sharedStrings.xml><?xml version="1.0" encoding="utf-8"?>
<sst xmlns="http://schemas.openxmlformats.org/spreadsheetml/2006/main" count="76" uniqueCount="44">
  <si>
    <t>Выручка филиала</t>
  </si>
  <si>
    <t>Вариации кресел, кратно трем</t>
  </si>
  <si>
    <t>Маржинальность</t>
  </si>
  <si>
    <t>Фонд вознаграждения</t>
  </si>
  <si>
    <t>Фонд перелива</t>
  </si>
  <si>
    <t>Тип сотрудника</t>
  </si>
  <si>
    <t>Фикс</t>
  </si>
  <si>
    <t>KPI</t>
  </si>
  <si>
    <t>Логика подсчета</t>
  </si>
  <si>
    <t>Текущее значение KPI</t>
  </si>
  <si>
    <t>Процент распределения</t>
  </si>
  <si>
    <t>Максимальное значение</t>
  </si>
  <si>
    <t>Описание</t>
  </si>
  <si>
    <t>Флекс</t>
  </si>
  <si>
    <t>Тотал</t>
  </si>
  <si>
    <t>Кол-во</t>
  </si>
  <si>
    <t>Вознаграждение суммарное</t>
  </si>
  <si>
    <t>Управляющий</t>
  </si>
  <si>
    <t>Балл:</t>
  </si>
  <si>
    <t>Главврач</t>
  </si>
  <si>
    <t>Средний CQR по медчасти</t>
  </si>
  <si>
    <t>Граница грейда</t>
  </si>
  <si>
    <t>Объем выдачи от выделенной части флекса</t>
  </si>
  <si>
    <t>Объем денег</t>
  </si>
  <si>
    <t>Прибыль со всех часов за исключением рекламационных</t>
  </si>
  <si>
    <t>Рекламации по мед части - писиимизируем результат</t>
  </si>
  <si>
    <t xml:space="preserve">Если рекламаций &gt; n-ое кол-во рекламаций (среднее 3), то 0. если есть рекламций &gt;= 1, то сокращаем в 2 раза  </t>
  </si>
  <si>
    <t>Общий KPI "Довольный пациент"</t>
  </si>
  <si>
    <t>Итого:</t>
  </si>
  <si>
    <t>Конс. врач</t>
  </si>
  <si>
    <t>CQR консультации X конверсия</t>
  </si>
  <si>
    <t xml:space="preserve">Средний CQR (из таблицы Качество консультаций кураторов) * 44% (конечное значение воронки 1) </t>
  </si>
  <si>
    <t>Среднее количество услуг в рамках самого крупного плана лечения</t>
  </si>
  <si>
    <t>не знаем (Берем самый большой план в рамках одной консы и берем по этому средню глубину)</t>
  </si>
  <si>
    <t>Менеджер</t>
  </si>
  <si>
    <t>Средний чек X конверсия</t>
  </si>
  <si>
    <t xml:space="preserve">средняя сумма всех планов, которые сконвертились в продажи (воронка 1) </t>
  </si>
  <si>
    <t>Бонус за аванс/рассрочку</t>
  </si>
  <si>
    <t>Если клиент оплатил более 60% от плана лечения до старта, то премируем исходя из грейда (Грейд - доля авансов из всех платежей в разрезе одного менеджера)</t>
  </si>
  <si>
    <t>Админ</t>
  </si>
  <si>
    <t>Манипуляций в час</t>
  </si>
  <si>
    <t>Вывести в дашборде</t>
  </si>
  <si>
    <t>Соответствие стандартам</t>
  </si>
  <si>
    <t>Качественный показатель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</si>
</sst>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р.-419]#,##0.00"/>
  </numFmts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/>
    <font>
      <sz val="11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F4CCCC"/>
        <bgColor rgb="FFF4CCCC"/>
      </patternFill>
    </fill>
  </fills>
  <borders count="17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bottom style="medium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6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top"/>
    </xf>
    <xf borderId="1" fillId="0" fontId="1" numFmtId="164" xfId="0" applyAlignment="1" applyBorder="1" applyFont="1" applyNumberFormat="1">
      <alignment readingOrder="0" vertical="top"/>
    </xf>
    <xf borderId="0" fillId="0" fontId="1" numFmtId="0" xfId="0" applyAlignment="1" applyFont="1">
      <alignment readingOrder="0" shrinkToFit="0" vertical="top" wrapText="1"/>
    </xf>
    <xf borderId="0" fillId="0" fontId="1" numFmtId="0" xfId="0" applyAlignment="1" applyFont="1">
      <alignment shrinkToFit="0" vertical="top" wrapText="1"/>
    </xf>
    <xf borderId="0" fillId="0" fontId="1" numFmtId="0" xfId="0" applyAlignment="1" applyFont="1">
      <alignment readingOrder="0" vertical="top"/>
    </xf>
    <xf borderId="0" fillId="0" fontId="1" numFmtId="0" xfId="0" applyAlignment="1" applyFont="1">
      <alignment vertical="top"/>
    </xf>
    <xf borderId="0" fillId="0" fontId="1" numFmtId="9" xfId="0" applyAlignment="1" applyFont="1" applyNumberFormat="1">
      <alignment readingOrder="0" shrinkToFit="0" vertical="top" wrapText="1"/>
    </xf>
    <xf borderId="1" fillId="2" fontId="1" numFmtId="0" xfId="0" applyAlignment="1" applyBorder="1" applyFill="1" applyFont="1">
      <alignment readingOrder="0" shrinkToFit="0" vertical="top" wrapText="1"/>
    </xf>
    <xf borderId="1" fillId="3" fontId="1" numFmtId="0" xfId="0" applyAlignment="1" applyBorder="1" applyFill="1" applyFont="1">
      <alignment readingOrder="0" vertical="top"/>
    </xf>
    <xf borderId="1" fillId="3" fontId="2" numFmtId="0" xfId="0" applyAlignment="1" applyBorder="1" applyFill="1" applyFont="1">
      <alignment readingOrder="0" vertical="top"/>
    </xf>
    <xf borderId="1" fillId="3" fontId="2" numFmtId="0" xfId="0" applyAlignment="1" applyBorder="1" applyFill="1" applyFont="1">
      <alignment shrinkToFit="0" vertical="top" wrapText="1"/>
    </xf>
    <xf borderId="1" fillId="3" fontId="2" numFmtId="0" xfId="0" applyAlignment="1" applyBorder="1" applyFill="1" applyFont="1">
      <alignment vertical="top"/>
    </xf>
    <xf borderId="2" fillId="3" fontId="1" numFmtId="0" xfId="0" applyAlignment="1" applyBorder="1" applyFill="1" applyFont="1">
      <alignment readingOrder="0" vertical="top"/>
    </xf>
    <xf borderId="2" fillId="3" fontId="2" numFmtId="0" xfId="0" applyAlignment="1" applyBorder="1" applyFill="1" applyFont="1">
      <alignment readingOrder="0" vertical="top"/>
    </xf>
    <xf borderId="2" fillId="3" fontId="2" numFmtId="0" xfId="0" applyAlignment="1" applyBorder="1" applyFill="1" applyFont="1">
      <alignment shrinkToFit="0" vertical="top" wrapText="1"/>
    </xf>
    <xf borderId="2" fillId="3" fontId="2" numFmtId="0" xfId="0" applyAlignment="1" applyBorder="1" applyFill="1" applyFont="1">
      <alignment vertical="top"/>
    </xf>
    <xf borderId="3" fillId="0" fontId="1" numFmtId="0" xfId="0" applyAlignment="1" applyBorder="1" applyFont="1">
      <alignment readingOrder="0" vertical="top"/>
    </xf>
    <xf borderId="4" fillId="0" fontId="2" numFmtId="0" xfId="0" applyAlignment="1" applyBorder="1" applyFont="1">
      <alignment readingOrder="0" vertical="top"/>
    </xf>
    <xf borderId="5" fillId="0" fontId="2" numFmtId="0" xfId="0" applyAlignment="1" applyBorder="1" applyFont="1">
      <alignment readingOrder="0" shrinkToFit="0" vertical="top" wrapText="1"/>
    </xf>
    <xf borderId="5" fillId="0" fontId="2" numFmtId="10" xfId="0" applyAlignment="1" applyBorder="1" applyFont="1" applyNumberFormat="1">
      <alignment readingOrder="0" shrinkToFit="0" vertical="top" wrapText="1"/>
    </xf>
    <xf borderId="5" fillId="0" fontId="2" numFmtId="10" xfId="0" applyAlignment="1" applyBorder="1" applyFont="1" applyNumberFormat="1">
      <alignment readingOrder="0" vertical="top"/>
    </xf>
    <xf borderId="5" fillId="0" fontId="2" numFmtId="164" xfId="0" applyAlignment="1" applyBorder="1" applyFont="1" applyNumberFormat="1">
      <alignment readingOrder="0" vertical="top"/>
    </xf>
    <xf borderId="4" fillId="0" fontId="2" numFmtId="0" xfId="0" applyAlignment="1" applyBorder="1" applyFont="1">
      <alignment readingOrder="0" shrinkToFit="0" vertical="top" wrapText="1"/>
    </xf>
    <xf borderId="4" fillId="0" fontId="2" numFmtId="9" xfId="0" applyAlignment="1" applyBorder="1" applyFont="1" applyNumberFormat="1">
      <alignment readingOrder="0" vertical="top"/>
    </xf>
    <xf borderId="5" fillId="0" fontId="2" numFmtId="0" xfId="0" applyAlignment="1" applyBorder="1" applyFont="1">
      <alignment vertical="top"/>
    </xf>
    <xf borderId="5" fillId="0" fontId="2" numFmtId="0" xfId="0" applyAlignment="1" applyBorder="1" applyFont="1">
      <alignment readingOrder="0" vertical="top"/>
    </xf>
    <xf borderId="6" fillId="0" fontId="2" numFmtId="0" xfId="0" applyAlignment="1" applyBorder="1" applyFont="1">
      <alignment vertical="top"/>
    </xf>
    <xf borderId="7" fillId="0" fontId="1" numFmtId="0" xfId="0" applyAlignment="1" applyBorder="1" applyFont="1">
      <alignment readingOrder="0" vertical="top"/>
    </xf>
    <xf borderId="1" fillId="0" fontId="2" numFmtId="0" xfId="0" applyAlignment="1" applyBorder="1" applyFont="1">
      <alignment readingOrder="0" vertical="top"/>
    </xf>
    <xf borderId="8" fillId="0" fontId="3" numFmtId="0" xfId="0" applyBorder="1" applyFont="1"/>
    <xf borderId="1" fillId="0" fontId="2" numFmtId="0" xfId="0" applyAlignment="1" applyBorder="1" applyFont="1">
      <alignment readingOrder="0" shrinkToFit="0" vertical="top" wrapText="1"/>
    </xf>
    <xf borderId="1" fillId="0" fontId="2" numFmtId="9" xfId="0" applyAlignment="1" applyBorder="1" applyFont="1" applyNumberFormat="1">
      <alignment readingOrder="0" vertical="top"/>
    </xf>
    <xf borderId="9" fillId="0" fontId="2" numFmtId="0" xfId="0" applyAlignment="1" applyBorder="1" applyFont="1">
      <alignment vertical="top"/>
    </xf>
    <xf borderId="10" fillId="0" fontId="3" numFmtId="0" xfId="0" applyBorder="1" applyFont="1"/>
    <xf borderId="1" fillId="0" fontId="2" numFmtId="164" xfId="0" applyAlignment="1" applyBorder="1" applyFont="1" applyNumberFormat="1">
      <alignment vertical="top"/>
    </xf>
    <xf borderId="1" fillId="0" fontId="2" numFmtId="10" xfId="0" applyAlignment="1" applyBorder="1" applyFont="1" applyNumberFormat="1">
      <alignment readingOrder="0" vertical="top"/>
    </xf>
    <xf borderId="1" fillId="0" fontId="2" numFmtId="164" xfId="0" applyAlignment="1" applyBorder="1" applyFont="1" applyNumberFormat="1">
      <alignment readingOrder="0" vertical="top"/>
    </xf>
    <xf borderId="1" fillId="0" fontId="2" numFmtId="0" xfId="0" applyAlignment="1" applyBorder="1" applyFont="1">
      <alignment vertical="top"/>
    </xf>
    <xf borderId="2" fillId="0" fontId="2" numFmtId="0" xfId="0" applyAlignment="1" applyBorder="1" applyFont="1">
      <alignment readingOrder="0" shrinkToFit="0" vertical="top" wrapText="1"/>
    </xf>
    <xf borderId="2" fillId="0" fontId="2" numFmtId="10" xfId="0" applyAlignment="1" applyBorder="1" applyFont="1" applyNumberFormat="1">
      <alignment readingOrder="0" vertical="top"/>
    </xf>
    <xf borderId="2" fillId="0" fontId="2" numFmtId="164" xfId="0" applyAlignment="1" applyBorder="1" applyFont="1" applyNumberFormat="1">
      <alignment readingOrder="0" vertical="top"/>
    </xf>
    <xf borderId="1" fillId="0" fontId="2" numFmtId="3" xfId="0" applyAlignment="1" applyBorder="1" applyFont="1" applyNumberFormat="1">
      <alignment readingOrder="0" vertical="top"/>
    </xf>
    <xf borderId="0" fillId="0" fontId="2" numFmtId="0" xfId="0" applyAlignment="1" applyFont="1">
      <alignment shrinkToFit="0" vertical="top" wrapText="1"/>
    </xf>
    <xf borderId="11" fillId="0" fontId="1" numFmtId="0" xfId="0" applyAlignment="1" applyBorder="1" applyFont="1">
      <alignment readingOrder="0" vertical="top"/>
    </xf>
    <xf borderId="12" fillId="0" fontId="2" numFmtId="0" xfId="0" applyAlignment="1" applyBorder="1" applyFont="1">
      <alignment readingOrder="0" vertical="top"/>
    </xf>
    <xf borderId="12" fillId="0" fontId="1" numFmtId="0" xfId="0" applyAlignment="1" applyBorder="1" applyFont="1">
      <alignment horizontal="right" readingOrder="0" shrinkToFit="0" vertical="top" wrapText="1"/>
    </xf>
    <xf borderId="12" fillId="0" fontId="2" numFmtId="0" xfId="0" applyAlignment="1" applyBorder="1" applyFont="1">
      <alignment shrinkToFit="0" vertical="top" wrapText="1"/>
    </xf>
    <xf borderId="12" fillId="0" fontId="2" numFmtId="10" xfId="0" applyAlignment="1" applyBorder="1" applyFont="1" applyNumberFormat="1">
      <alignment readingOrder="0" vertical="top"/>
    </xf>
    <xf borderId="12" fillId="0" fontId="2" numFmtId="164" xfId="0" applyAlignment="1" applyBorder="1" applyFont="1" applyNumberFormat="1">
      <alignment readingOrder="0" vertical="top"/>
    </xf>
    <xf borderId="12" fillId="0" fontId="2" numFmtId="164" xfId="0" applyAlignment="1" applyBorder="1" applyFont="1" applyNumberFormat="1">
      <alignment vertical="top"/>
    </xf>
    <xf borderId="12" fillId="0" fontId="2" numFmtId="0" xfId="0" applyAlignment="1" applyBorder="1" applyFont="1">
      <alignment vertical="top"/>
    </xf>
    <xf borderId="13" fillId="0" fontId="2" numFmtId="0" xfId="0" applyAlignment="1" applyBorder="1" applyFont="1">
      <alignment vertical="top"/>
    </xf>
    <xf borderId="4" fillId="0" fontId="2" numFmtId="0" xfId="0" applyAlignment="1" applyBorder="1" applyFont="1">
      <alignment vertical="top"/>
    </xf>
    <xf borderId="1" fillId="0" fontId="4" numFmtId="9" xfId="0" applyAlignment="1" applyBorder="1" applyFont="1" applyNumberFormat="1">
      <alignment readingOrder="0" vertical="top"/>
    </xf>
    <xf borderId="1" fillId="0" fontId="2" numFmtId="0" xfId="0" applyAlignment="1" applyBorder="1" applyFont="1">
      <alignment shrinkToFit="0" vertical="top" wrapText="1"/>
    </xf>
    <xf borderId="14" fillId="0" fontId="2" numFmtId="164" xfId="0" applyAlignment="1" applyBorder="1" applyFont="1" applyNumberFormat="1">
      <alignment vertical="top"/>
    </xf>
    <xf borderId="7" fillId="0" fontId="1" numFmtId="0" xfId="0" applyAlignment="1" applyBorder="1" applyFont="1">
      <alignment vertical="top"/>
    </xf>
    <xf borderId="11" fillId="0" fontId="1" numFmtId="0" xfId="0" applyAlignment="1" applyBorder="1" applyFont="1">
      <alignment vertical="top"/>
    </xf>
    <xf borderId="15" fillId="0" fontId="1" numFmtId="0" xfId="0" applyAlignment="1" applyBorder="1" applyFont="1">
      <alignment readingOrder="0" vertical="top"/>
    </xf>
    <xf borderId="10" fillId="0" fontId="2" numFmtId="0" xfId="0" applyAlignment="1" applyBorder="1" applyFont="1">
      <alignment readingOrder="0" vertical="top"/>
    </xf>
    <xf borderId="10" fillId="0" fontId="2" numFmtId="0" xfId="0" applyAlignment="1" applyBorder="1" applyFont="1">
      <alignment vertical="top"/>
    </xf>
    <xf borderId="16" fillId="0" fontId="2" numFmtId="0" xfId="0" applyAlignment="1" applyBorder="1" applyFont="1">
      <alignment vertical="top"/>
    </xf>
    <xf borderId="7" fillId="0" fontId="2" numFmtId="0" xfId="0" applyAlignment="1" applyBorder="1" applyFont="1">
      <alignment vertical="top"/>
    </xf>
    <xf borderId="11" fillId="0" fontId="2" numFmtId="0" xfId="0" applyAlignment="1" applyBorder="1" applyFont="1">
      <alignment vertical="top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9.5"/>
    <col customWidth="1" min="2" max="2" width="18.5"/>
    <col customWidth="1" min="3" max="3" width="28.13"/>
    <col customWidth="1" min="4" max="4" width="26.5"/>
    <col customWidth="1" min="5" max="5" width="13.5"/>
    <col customWidth="1" min="6" max="6" width="16.38"/>
    <col customWidth="1" min="7" max="7" width="16.88"/>
    <col customWidth="1" min="8" max="8" width="24.5"/>
    <col customWidth="1" min="15" max="15" width="24.88"/>
  </cols>
  <sheetData>
    <row r="1">
      <c r="A1" s="1" t="s">
        <v>0</v>
      </c>
      <c r="B1" s="2">
        <v>3.6E7</v>
      </c>
      <c r="C1" s="3" t="s">
        <v>1</v>
      </c>
      <c r="D1" s="4"/>
      <c r="E1" s="4"/>
      <c r="F1" s="3"/>
      <c r="G1" s="3"/>
      <c r="H1" s="5"/>
      <c r="I1" s="5"/>
      <c r="J1" s="5"/>
      <c r="K1" s="5"/>
      <c r="L1" s="6"/>
      <c r="M1" s="6"/>
      <c r="N1" s="6"/>
      <c r="O1" s="6"/>
    </row>
    <row r="2">
      <c r="A2" s="1" t="s">
        <v>2</v>
      </c>
      <c r="B2" s="1"/>
      <c r="C2" s="3"/>
      <c r="D2" s="4"/>
      <c r="E2" s="4"/>
      <c r="F2" s="5"/>
      <c r="G2" s="5"/>
      <c r="H2" s="5"/>
      <c r="I2" s="5"/>
      <c r="J2" s="5"/>
      <c r="K2" s="5"/>
      <c r="L2" s="6"/>
      <c r="M2" s="6"/>
      <c r="N2" s="6"/>
      <c r="O2" s="6"/>
    </row>
    <row r="3">
      <c r="A3" s="1" t="s">
        <v>3</v>
      </c>
      <c r="B3" s="2">
        <f>B1*0.03</f>
        <v>1080000</v>
      </c>
      <c r="C3" s="7">
        <v>0.03</v>
      </c>
      <c r="D3" s="4"/>
      <c r="E3" s="4"/>
      <c r="F3" s="5"/>
      <c r="G3" s="5"/>
      <c r="H3" s="5"/>
      <c r="I3" s="5"/>
      <c r="J3" s="5"/>
      <c r="K3" s="5"/>
      <c r="L3" s="6"/>
      <c r="M3" s="6"/>
      <c r="N3" s="6"/>
      <c r="O3" s="6"/>
    </row>
    <row r="4">
      <c r="A4" s="1" t="s">
        <v>4</v>
      </c>
      <c r="B4" s="1"/>
      <c r="C4" s="3"/>
      <c r="D4" s="4"/>
      <c r="E4" s="4"/>
      <c r="F4" s="5"/>
      <c r="G4" s="5"/>
      <c r="H4" s="5"/>
      <c r="I4" s="5"/>
      <c r="J4" s="5"/>
      <c r="K4" s="5"/>
      <c r="L4" s="6"/>
      <c r="M4" s="6"/>
      <c r="N4" s="6"/>
      <c r="O4" s="6"/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>
        <v>1.0</v>
      </c>
      <c r="J5" s="8">
        <v>2.0</v>
      </c>
      <c r="K5" s="8">
        <v>3.0</v>
      </c>
      <c r="L5" s="8" t="s">
        <v>13</v>
      </c>
      <c r="M5" s="8" t="s">
        <v>14</v>
      </c>
      <c r="N5" s="8" t="s">
        <v>15</v>
      </c>
      <c r="O5" s="8" t="s">
        <v>16</v>
      </c>
    </row>
    <row r="6">
      <c r="A6" s="9" t="s">
        <v>17</v>
      </c>
      <c r="B6" s="10">
        <v>80000.0</v>
      </c>
      <c r="C6" s="11"/>
      <c r="D6" s="11"/>
      <c r="E6" s="11"/>
      <c r="F6" s="12"/>
      <c r="G6" s="12"/>
      <c r="H6" s="12"/>
      <c r="I6" s="12"/>
      <c r="J6" s="12"/>
      <c r="K6" s="12"/>
      <c r="L6" s="12">
        <f>M6-B6</f>
        <v>520000</v>
      </c>
      <c r="M6" s="10">
        <v>600000.0</v>
      </c>
      <c r="N6" s="10">
        <v>1.0</v>
      </c>
      <c r="O6" s="12">
        <f>M6*N6</f>
        <v>600000</v>
      </c>
    </row>
    <row r="7">
      <c r="A7" s="13" t="s">
        <v>18</v>
      </c>
      <c r="B7" s="14">
        <v>4.0</v>
      </c>
      <c r="C7" s="15"/>
      <c r="D7" s="15"/>
      <c r="E7" s="15"/>
      <c r="F7" s="15"/>
      <c r="G7" s="16"/>
      <c r="H7" s="16"/>
      <c r="I7" s="16"/>
      <c r="J7" s="16"/>
      <c r="K7" s="16"/>
      <c r="L7" s="16"/>
      <c r="M7" s="14"/>
      <c r="N7" s="14"/>
      <c r="O7" s="16"/>
    </row>
    <row r="8">
      <c r="A8" s="17" t="s">
        <v>19</v>
      </c>
      <c r="B8" s="18">
        <v>80000.0</v>
      </c>
      <c r="C8" s="19" t="s">
        <v>20</v>
      </c>
      <c r="D8" s="20"/>
      <c r="E8" s="20">
        <v>0.5872</v>
      </c>
      <c r="F8" s="21">
        <v>0.3</v>
      </c>
      <c r="G8" s="22">
        <f>$L$8*F8</f>
        <v>156000</v>
      </c>
      <c r="H8" s="23" t="s">
        <v>21</v>
      </c>
      <c r="I8" s="24">
        <v>0.1</v>
      </c>
      <c r="J8" s="24">
        <v>0.2</v>
      </c>
      <c r="K8" s="24">
        <v>0.3</v>
      </c>
      <c r="L8" s="25">
        <f>M8-B8</f>
        <v>520000</v>
      </c>
      <c r="M8" s="26">
        <v>600000.0</v>
      </c>
      <c r="N8" s="18">
        <v>1.0</v>
      </c>
      <c r="O8" s="27">
        <f>M8*N8</f>
        <v>600000</v>
      </c>
    </row>
    <row r="9">
      <c r="A9" s="28"/>
      <c r="B9" s="29"/>
      <c r="C9" s="30"/>
      <c r="D9" s="30"/>
      <c r="E9" s="30"/>
      <c r="F9" s="30"/>
      <c r="G9" s="30"/>
      <c r="H9" s="31" t="s">
        <v>22</v>
      </c>
      <c r="I9" s="32">
        <v>0.3</v>
      </c>
      <c r="J9" s="32">
        <v>0.5</v>
      </c>
      <c r="K9" s="32">
        <v>1.0</v>
      </c>
      <c r="L9" s="30"/>
      <c r="M9" s="30"/>
      <c r="N9" s="29"/>
      <c r="O9" s="33"/>
    </row>
    <row r="10">
      <c r="A10" s="28"/>
      <c r="B10" s="29"/>
      <c r="C10" s="34"/>
      <c r="D10" s="34"/>
      <c r="E10" s="34"/>
      <c r="F10" s="34"/>
      <c r="G10" s="34"/>
      <c r="H10" s="31" t="s">
        <v>23</v>
      </c>
      <c r="I10" s="35">
        <f t="shared" ref="I10:K10" si="1">I9*$G$8</f>
        <v>46800</v>
      </c>
      <c r="J10" s="35">
        <f t="shared" si="1"/>
        <v>78000</v>
      </c>
      <c r="K10" s="35">
        <f t="shared" si="1"/>
        <v>156000</v>
      </c>
      <c r="L10" s="34"/>
      <c r="M10" s="34"/>
      <c r="N10" s="29"/>
      <c r="O10" s="33"/>
    </row>
    <row r="11">
      <c r="A11" s="28" t="s">
        <v>18</v>
      </c>
      <c r="B11" s="29">
        <v>4.0</v>
      </c>
      <c r="C11" s="31" t="s">
        <v>24</v>
      </c>
      <c r="D11" s="31"/>
      <c r="E11" s="31"/>
      <c r="F11" s="36">
        <v>0.2</v>
      </c>
      <c r="G11" s="37">
        <f t="shared" ref="G11:G12" si="2">$L$8*F11</f>
        <v>104000</v>
      </c>
      <c r="H11" s="38"/>
      <c r="I11" s="38"/>
      <c r="J11" s="38"/>
      <c r="K11" s="38"/>
      <c r="L11" s="38"/>
      <c r="M11" s="29"/>
      <c r="N11" s="29"/>
      <c r="O11" s="33"/>
    </row>
    <row r="12">
      <c r="A12" s="28"/>
      <c r="B12" s="29"/>
      <c r="C12" s="39" t="s">
        <v>25</v>
      </c>
      <c r="D12" s="39" t="s">
        <v>26</v>
      </c>
      <c r="E12" s="39"/>
      <c r="F12" s="40">
        <v>0.2</v>
      </c>
      <c r="G12" s="41">
        <f t="shared" si="2"/>
        <v>104000</v>
      </c>
      <c r="H12" s="31" t="s">
        <v>21</v>
      </c>
      <c r="I12" s="42">
        <v>3.0</v>
      </c>
      <c r="J12" s="42">
        <v>2.0</v>
      </c>
      <c r="K12" s="42">
        <v>1.0</v>
      </c>
      <c r="L12" s="38"/>
      <c r="M12" s="29"/>
      <c r="N12" s="29"/>
      <c r="O12" s="33"/>
    </row>
    <row r="13">
      <c r="A13" s="28"/>
      <c r="B13" s="29"/>
      <c r="C13" s="30"/>
      <c r="D13" s="30"/>
      <c r="E13" s="30"/>
      <c r="F13" s="30"/>
      <c r="G13" s="30"/>
      <c r="H13" s="31" t="s">
        <v>22</v>
      </c>
      <c r="I13" s="32">
        <v>0.0</v>
      </c>
      <c r="J13" s="32">
        <v>0.5</v>
      </c>
      <c r="K13" s="32">
        <v>1.0</v>
      </c>
      <c r="L13" s="38"/>
      <c r="M13" s="29"/>
      <c r="N13" s="29"/>
      <c r="O13" s="33"/>
    </row>
    <row r="14">
      <c r="A14" s="28"/>
      <c r="B14" s="29"/>
      <c r="C14" s="34"/>
      <c r="D14" s="34"/>
      <c r="E14" s="34"/>
      <c r="F14" s="34"/>
      <c r="G14" s="34"/>
      <c r="H14" s="31" t="s">
        <v>23</v>
      </c>
      <c r="I14" s="35">
        <f t="shared" ref="I14:K14" si="3">$G$12*I13</f>
        <v>0</v>
      </c>
      <c r="J14" s="35">
        <f t="shared" si="3"/>
        <v>52000</v>
      </c>
      <c r="K14" s="35">
        <f t="shared" si="3"/>
        <v>104000</v>
      </c>
      <c r="L14" s="38"/>
      <c r="M14" s="29"/>
      <c r="N14" s="29"/>
      <c r="O14" s="33"/>
    </row>
    <row r="15">
      <c r="A15" s="28"/>
      <c r="B15" s="29"/>
      <c r="C15" s="31" t="s">
        <v>27</v>
      </c>
      <c r="D15" s="43"/>
      <c r="E15" s="43"/>
      <c r="F15" s="36">
        <v>0.3</v>
      </c>
      <c r="G15" s="37">
        <f t="shared" ref="G15:G16" si="4">$L$8*F15</f>
        <v>156000</v>
      </c>
      <c r="H15" s="38"/>
      <c r="I15" s="38"/>
      <c r="J15" s="38"/>
      <c r="K15" s="38"/>
      <c r="L15" s="38"/>
      <c r="M15" s="29"/>
      <c r="N15" s="29"/>
      <c r="O15" s="33"/>
    </row>
    <row r="16">
      <c r="A16" s="44"/>
      <c r="B16" s="45"/>
      <c r="C16" s="46" t="s">
        <v>28</v>
      </c>
      <c r="D16" s="47"/>
      <c r="E16" s="47"/>
      <c r="F16" s="48">
        <f>SUM(F8:F15)</f>
        <v>1</v>
      </c>
      <c r="G16" s="49">
        <f t="shared" si="4"/>
        <v>520000</v>
      </c>
      <c r="H16" s="46" t="s">
        <v>28</v>
      </c>
      <c r="I16" s="50">
        <f t="shared" ref="I16:K16" si="5">I14+I10</f>
        <v>46800</v>
      </c>
      <c r="J16" s="50">
        <f t="shared" si="5"/>
        <v>130000</v>
      </c>
      <c r="K16" s="50">
        <f t="shared" si="5"/>
        <v>260000</v>
      </c>
      <c r="L16" s="51"/>
      <c r="M16" s="45"/>
      <c r="N16" s="45"/>
      <c r="O16" s="52"/>
    </row>
    <row r="17">
      <c r="A17" s="17" t="s">
        <v>29</v>
      </c>
      <c r="B17" s="18">
        <v>80000.0</v>
      </c>
      <c r="C17" s="19" t="s">
        <v>30</v>
      </c>
      <c r="D17" s="19" t="s">
        <v>31</v>
      </c>
      <c r="E17" s="19"/>
      <c r="F17" s="21">
        <v>0.5</v>
      </c>
      <c r="G17" s="22">
        <f>$L$17*F17</f>
        <v>260000</v>
      </c>
      <c r="H17" s="23" t="s">
        <v>21</v>
      </c>
      <c r="I17" s="24">
        <v>0.15</v>
      </c>
      <c r="J17" s="24">
        <v>0.3</v>
      </c>
      <c r="K17" s="24">
        <v>0.5</v>
      </c>
      <c r="L17" s="53">
        <f>M17-B17</f>
        <v>520000</v>
      </c>
      <c r="M17" s="18">
        <v>600000.0</v>
      </c>
      <c r="N17" s="18">
        <v>2.0</v>
      </c>
      <c r="O17" s="27">
        <f>M17*N17</f>
        <v>1200000</v>
      </c>
    </row>
    <row r="18">
      <c r="A18" s="28"/>
      <c r="B18" s="29"/>
      <c r="C18" s="30"/>
      <c r="D18" s="30"/>
      <c r="E18" s="30"/>
      <c r="F18" s="30"/>
      <c r="G18" s="30"/>
      <c r="H18" s="31" t="s">
        <v>22</v>
      </c>
      <c r="I18" s="32">
        <v>0.3</v>
      </c>
      <c r="J18" s="32">
        <v>0.5</v>
      </c>
      <c r="K18" s="32">
        <v>1.0</v>
      </c>
      <c r="L18" s="38"/>
      <c r="M18" s="29"/>
      <c r="N18" s="29"/>
      <c r="O18" s="33"/>
    </row>
    <row r="19">
      <c r="A19" s="28"/>
      <c r="B19" s="29"/>
      <c r="C19" s="34"/>
      <c r="D19" s="34"/>
      <c r="E19" s="34"/>
      <c r="F19" s="34"/>
      <c r="G19" s="34"/>
      <c r="H19" s="31" t="s">
        <v>23</v>
      </c>
      <c r="I19" s="50">
        <f t="shared" ref="I19:K19" si="6">I18*$G$17</f>
        <v>78000</v>
      </c>
      <c r="J19" s="50">
        <f t="shared" si="6"/>
        <v>130000</v>
      </c>
      <c r="K19" s="50">
        <f t="shared" si="6"/>
        <v>260000</v>
      </c>
      <c r="L19" s="38"/>
      <c r="M19" s="29"/>
      <c r="N19" s="29"/>
      <c r="O19" s="33"/>
    </row>
    <row r="20">
      <c r="A20" s="28" t="s">
        <v>18</v>
      </c>
      <c r="B20" s="29">
        <v>3.0</v>
      </c>
      <c r="C20" s="39" t="s">
        <v>32</v>
      </c>
      <c r="D20" s="39" t="s">
        <v>33</v>
      </c>
      <c r="E20" s="39"/>
      <c r="F20" s="40">
        <v>0.2</v>
      </c>
      <c r="G20" s="41">
        <f>$L$17*F20</f>
        <v>104000</v>
      </c>
      <c r="H20" s="31" t="s">
        <v>21</v>
      </c>
      <c r="I20" s="32">
        <v>0.07</v>
      </c>
      <c r="J20" s="32">
        <v>0.14</v>
      </c>
      <c r="K20" s="32">
        <v>0.2</v>
      </c>
      <c r="L20" s="38"/>
      <c r="M20" s="29"/>
      <c r="N20" s="29"/>
      <c r="O20" s="33"/>
    </row>
    <row r="21">
      <c r="A21" s="28"/>
      <c r="B21" s="29"/>
      <c r="C21" s="30"/>
      <c r="D21" s="30"/>
      <c r="E21" s="30"/>
      <c r="F21" s="30"/>
      <c r="G21" s="30"/>
      <c r="H21" s="31" t="s">
        <v>22</v>
      </c>
      <c r="I21" s="32">
        <v>0.3</v>
      </c>
      <c r="J21" s="32">
        <v>0.5</v>
      </c>
      <c r="K21" s="54">
        <v>1.0</v>
      </c>
      <c r="L21" s="38"/>
      <c r="M21" s="29"/>
      <c r="N21" s="29"/>
      <c r="O21" s="33"/>
    </row>
    <row r="22">
      <c r="A22" s="28"/>
      <c r="B22" s="29"/>
      <c r="C22" s="34"/>
      <c r="D22" s="34"/>
      <c r="E22" s="34"/>
      <c r="F22" s="34"/>
      <c r="G22" s="34"/>
      <c r="H22" s="31" t="s">
        <v>23</v>
      </c>
      <c r="I22" s="50">
        <f t="shared" ref="I22:K22" si="7">I21*$G$20</f>
        <v>31200</v>
      </c>
      <c r="J22" s="50">
        <f t="shared" si="7"/>
        <v>52000</v>
      </c>
      <c r="K22" s="50">
        <f t="shared" si="7"/>
        <v>104000</v>
      </c>
      <c r="L22" s="38"/>
      <c r="M22" s="29"/>
      <c r="N22" s="29"/>
      <c r="O22" s="33"/>
    </row>
    <row r="23">
      <c r="A23" s="28"/>
      <c r="B23" s="29"/>
      <c r="C23" s="31" t="s">
        <v>27</v>
      </c>
      <c r="D23" s="55"/>
      <c r="E23" s="55"/>
      <c r="F23" s="36">
        <v>0.3</v>
      </c>
      <c r="G23" s="37">
        <f t="shared" ref="G23:G24" si="8">$L$17*F23</f>
        <v>156000</v>
      </c>
      <c r="H23" s="38"/>
      <c r="I23" s="38"/>
      <c r="J23" s="38"/>
      <c r="K23" s="38"/>
      <c r="L23" s="38"/>
      <c r="M23" s="29"/>
      <c r="N23" s="29"/>
      <c r="O23" s="33"/>
    </row>
    <row r="24">
      <c r="A24" s="44"/>
      <c r="B24" s="45"/>
      <c r="C24" s="46" t="s">
        <v>28</v>
      </c>
      <c r="D24" s="47"/>
      <c r="E24" s="47"/>
      <c r="F24" s="48">
        <f>SUM(F17:F23)</f>
        <v>1</v>
      </c>
      <c r="G24" s="49">
        <f t="shared" si="8"/>
        <v>520000</v>
      </c>
      <c r="H24" s="46" t="s">
        <v>28</v>
      </c>
      <c r="I24" s="56">
        <f t="shared" ref="I24:K24" si="9">I22+I19</f>
        <v>109200</v>
      </c>
      <c r="J24" s="56">
        <f t="shared" si="9"/>
        <v>182000</v>
      </c>
      <c r="K24" s="56">
        <f t="shared" si="9"/>
        <v>364000</v>
      </c>
      <c r="L24" s="51"/>
      <c r="M24" s="45"/>
      <c r="N24" s="45"/>
      <c r="O24" s="52"/>
    </row>
    <row r="25">
      <c r="A25" s="17" t="s">
        <v>34</v>
      </c>
      <c r="B25" s="18">
        <v>70000.0</v>
      </c>
      <c r="C25" s="19" t="s">
        <v>35</v>
      </c>
      <c r="D25" s="19" t="s">
        <v>36</v>
      </c>
      <c r="E25" s="19"/>
      <c r="F25" s="21">
        <v>0.5</v>
      </c>
      <c r="G25" s="22">
        <f>$L$25*F25</f>
        <v>80000</v>
      </c>
      <c r="H25" s="23" t="s">
        <v>21</v>
      </c>
      <c r="I25" s="32">
        <v>0.15</v>
      </c>
      <c r="J25" s="32">
        <v>0.35</v>
      </c>
      <c r="K25" s="32">
        <f>F25</f>
        <v>0.5</v>
      </c>
      <c r="L25" s="53">
        <f>M25-B25</f>
        <v>160000</v>
      </c>
      <c r="M25" s="18">
        <v>230000.0</v>
      </c>
      <c r="N25" s="18">
        <v>4.0</v>
      </c>
      <c r="O25" s="27">
        <f>M25*N25</f>
        <v>920000</v>
      </c>
    </row>
    <row r="26">
      <c r="A26" s="28"/>
      <c r="B26" s="29"/>
      <c r="C26" s="30"/>
      <c r="D26" s="30"/>
      <c r="E26" s="30"/>
      <c r="F26" s="30"/>
      <c r="G26" s="30"/>
      <c r="H26" s="31" t="s">
        <v>22</v>
      </c>
      <c r="I26" s="32">
        <v>0.3</v>
      </c>
      <c r="J26" s="32">
        <v>0.5</v>
      </c>
      <c r="K26" s="32">
        <v>1.0</v>
      </c>
      <c r="L26" s="38"/>
      <c r="M26" s="29"/>
      <c r="N26" s="29"/>
      <c r="O26" s="33"/>
    </row>
    <row r="27" ht="20.25" customHeight="1">
      <c r="A27" s="28"/>
      <c r="B27" s="29"/>
      <c r="C27" s="34"/>
      <c r="D27" s="34"/>
      <c r="E27" s="34"/>
      <c r="F27" s="34"/>
      <c r="G27" s="34"/>
      <c r="H27" s="31" t="s">
        <v>23</v>
      </c>
      <c r="I27" s="50">
        <f t="shared" ref="I27:K27" si="10">I26*$G$25</f>
        <v>24000</v>
      </c>
      <c r="J27" s="50">
        <f t="shared" si="10"/>
        <v>40000</v>
      </c>
      <c r="K27" s="50">
        <f t="shared" si="10"/>
        <v>80000</v>
      </c>
      <c r="L27" s="38"/>
      <c r="M27" s="29"/>
      <c r="N27" s="29"/>
      <c r="O27" s="33"/>
    </row>
    <row r="28" ht="24.0" customHeight="1">
      <c r="A28" s="28" t="s">
        <v>18</v>
      </c>
      <c r="B28" s="29">
        <v>2.0</v>
      </c>
      <c r="C28" s="39" t="s">
        <v>37</v>
      </c>
      <c r="D28" s="39" t="s">
        <v>38</v>
      </c>
      <c r="E28" s="39"/>
      <c r="F28" s="40">
        <v>0.2</v>
      </c>
      <c r="G28" s="41">
        <f>$L$25*F28</f>
        <v>32000</v>
      </c>
      <c r="H28" s="31" t="s">
        <v>21</v>
      </c>
      <c r="I28" s="36">
        <v>0.07</v>
      </c>
      <c r="J28" s="36">
        <v>0.14</v>
      </c>
      <c r="K28" s="36">
        <f>F28</f>
        <v>0.2</v>
      </c>
      <c r="L28" s="38"/>
      <c r="M28" s="29"/>
      <c r="N28" s="29"/>
      <c r="O28" s="33"/>
    </row>
    <row r="29" ht="33.0" customHeight="1">
      <c r="A29" s="57"/>
      <c r="B29" s="38"/>
      <c r="C29" s="30"/>
      <c r="D29" s="30"/>
      <c r="E29" s="30"/>
      <c r="F29" s="30"/>
      <c r="G29" s="30"/>
      <c r="H29" s="31" t="s">
        <v>22</v>
      </c>
      <c r="I29" s="36">
        <v>0.2</v>
      </c>
      <c r="J29" s="36">
        <v>0.5</v>
      </c>
      <c r="K29" s="36">
        <v>1.0</v>
      </c>
      <c r="L29" s="38"/>
      <c r="M29" s="29"/>
      <c r="N29" s="29"/>
      <c r="O29" s="33"/>
    </row>
    <row r="30" ht="25.5" customHeight="1">
      <c r="A30" s="57"/>
      <c r="B30" s="38"/>
      <c r="C30" s="34"/>
      <c r="D30" s="34"/>
      <c r="E30" s="34"/>
      <c r="F30" s="34"/>
      <c r="G30" s="34"/>
      <c r="H30" s="31" t="s">
        <v>23</v>
      </c>
      <c r="I30" s="35">
        <f t="shared" ref="I30:K30" si="11">$G$28*I29</f>
        <v>6400</v>
      </c>
      <c r="J30" s="35">
        <f t="shared" si="11"/>
        <v>16000</v>
      </c>
      <c r="K30" s="35">
        <f t="shared" si="11"/>
        <v>32000</v>
      </c>
      <c r="L30" s="38"/>
      <c r="M30" s="29"/>
      <c r="N30" s="29"/>
      <c r="O30" s="33"/>
    </row>
    <row r="31">
      <c r="A31" s="57"/>
      <c r="B31" s="38"/>
      <c r="C31" s="31" t="s">
        <v>27</v>
      </c>
      <c r="D31" s="55"/>
      <c r="E31" s="55"/>
      <c r="F31" s="36">
        <v>0.3</v>
      </c>
      <c r="G31" s="37">
        <f t="shared" ref="G31:G32" si="12">$L$25*F31</f>
        <v>48000</v>
      </c>
      <c r="H31" s="38"/>
      <c r="I31" s="38"/>
      <c r="J31" s="38"/>
      <c r="K31" s="38"/>
      <c r="L31" s="38"/>
      <c r="M31" s="29"/>
      <c r="N31" s="29"/>
      <c r="O31" s="33"/>
    </row>
    <row r="32">
      <c r="A32" s="58"/>
      <c r="B32" s="51"/>
      <c r="C32" s="46" t="s">
        <v>28</v>
      </c>
      <c r="D32" s="47"/>
      <c r="E32" s="47"/>
      <c r="F32" s="48">
        <f>SUM(F25:F31)</f>
        <v>1</v>
      </c>
      <c r="G32" s="49">
        <f t="shared" si="12"/>
        <v>160000</v>
      </c>
      <c r="H32" s="46" t="s">
        <v>28</v>
      </c>
      <c r="I32" s="50">
        <f t="shared" ref="I32:K32" si="13">I30+I27</f>
        <v>30400</v>
      </c>
      <c r="J32" s="50">
        <f t="shared" si="13"/>
        <v>56000</v>
      </c>
      <c r="K32" s="50">
        <f t="shared" si="13"/>
        <v>112000</v>
      </c>
      <c r="L32" s="51"/>
      <c r="M32" s="45"/>
      <c r="N32" s="45"/>
      <c r="O32" s="52"/>
    </row>
    <row r="33">
      <c r="A33" s="17" t="s">
        <v>39</v>
      </c>
      <c r="B33" s="18">
        <v>50000.0</v>
      </c>
      <c r="C33" s="19" t="s">
        <v>40</v>
      </c>
      <c r="D33" s="19" t="s">
        <v>41</v>
      </c>
      <c r="E33" s="19"/>
      <c r="F33" s="21">
        <v>0.5</v>
      </c>
      <c r="G33" s="22">
        <f>$L$33*F33</f>
        <v>30000</v>
      </c>
      <c r="H33" s="31" t="s">
        <v>21</v>
      </c>
      <c r="I33" s="32">
        <v>0.15</v>
      </c>
      <c r="J33" s="32">
        <v>0.35</v>
      </c>
      <c r="K33" s="32">
        <f>F33</f>
        <v>0.5</v>
      </c>
      <c r="L33" s="53">
        <f>M33-B33</f>
        <v>60000</v>
      </c>
      <c r="M33" s="18">
        <v>110000.0</v>
      </c>
      <c r="N33" s="18">
        <v>4.0</v>
      </c>
      <c r="O33" s="27">
        <f>M33*N33</f>
        <v>440000</v>
      </c>
    </row>
    <row r="34">
      <c r="A34" s="59"/>
      <c r="B34" s="60"/>
      <c r="C34" s="30"/>
      <c r="D34" s="30"/>
      <c r="E34" s="30"/>
      <c r="F34" s="30"/>
      <c r="G34" s="30"/>
      <c r="H34" s="31" t="s">
        <v>22</v>
      </c>
      <c r="I34" s="32">
        <v>0.3</v>
      </c>
      <c r="J34" s="32">
        <v>0.5</v>
      </c>
      <c r="K34" s="32">
        <v>1.0</v>
      </c>
      <c r="L34" s="61"/>
      <c r="M34" s="61"/>
      <c r="N34" s="61"/>
      <c r="O34" s="62"/>
    </row>
    <row r="35">
      <c r="A35" s="59"/>
      <c r="B35" s="60"/>
      <c r="C35" s="34"/>
      <c r="D35" s="34"/>
      <c r="E35" s="34"/>
      <c r="F35" s="34"/>
      <c r="G35" s="34"/>
      <c r="H35" s="31" t="s">
        <v>23</v>
      </c>
      <c r="I35" s="50">
        <f t="shared" ref="I35:K35" si="14">I34*$G$25</f>
        <v>24000</v>
      </c>
      <c r="J35" s="50">
        <f t="shared" si="14"/>
        <v>40000</v>
      </c>
      <c r="K35" s="50">
        <f t="shared" si="14"/>
        <v>80000</v>
      </c>
      <c r="L35" s="61"/>
      <c r="M35" s="61"/>
      <c r="N35" s="61"/>
      <c r="O35" s="62"/>
    </row>
    <row r="36">
      <c r="A36" s="28" t="s">
        <v>18</v>
      </c>
      <c r="B36" s="29">
        <v>1.0</v>
      </c>
      <c r="C36" s="31" t="s">
        <v>42</v>
      </c>
      <c r="D36" s="31" t="s">
        <v>43</v>
      </c>
      <c r="E36" s="55"/>
      <c r="F36" s="36">
        <v>0.2</v>
      </c>
      <c r="G36" s="37">
        <f t="shared" ref="G36:G38" si="15">$L$33*F36</f>
        <v>12000</v>
      </c>
      <c r="H36" s="38"/>
      <c r="I36" s="38"/>
      <c r="J36" s="38"/>
      <c r="K36" s="38"/>
      <c r="L36" s="38"/>
      <c r="M36" s="38"/>
      <c r="N36" s="38"/>
      <c r="O36" s="33"/>
    </row>
    <row r="37">
      <c r="A37" s="63"/>
      <c r="B37" s="38"/>
      <c r="C37" s="31" t="s">
        <v>27</v>
      </c>
      <c r="D37" s="55"/>
      <c r="E37" s="55"/>
      <c r="F37" s="36">
        <v>0.3</v>
      </c>
      <c r="G37" s="37">
        <f t="shared" si="15"/>
        <v>18000</v>
      </c>
      <c r="H37" s="38"/>
      <c r="I37" s="38"/>
      <c r="J37" s="38"/>
      <c r="K37" s="38"/>
      <c r="L37" s="38"/>
      <c r="M37" s="38"/>
      <c r="N37" s="38"/>
      <c r="O37" s="33"/>
    </row>
    <row r="38">
      <c r="A38" s="64"/>
      <c r="B38" s="51"/>
      <c r="C38" s="46" t="s">
        <v>28</v>
      </c>
      <c r="D38" s="47"/>
      <c r="E38" s="47"/>
      <c r="F38" s="48">
        <f>SUM(F33:F37)</f>
        <v>1</v>
      </c>
      <c r="G38" s="49">
        <f t="shared" si="15"/>
        <v>60000</v>
      </c>
      <c r="H38" s="46" t="s">
        <v>28</v>
      </c>
      <c r="I38" s="50">
        <f t="shared" ref="I38:K38" si="16">I35</f>
        <v>24000</v>
      </c>
      <c r="J38" s="50">
        <f t="shared" si="16"/>
        <v>40000</v>
      </c>
      <c r="K38" s="50">
        <f t="shared" si="16"/>
        <v>80000</v>
      </c>
      <c r="L38" s="51"/>
      <c r="M38" s="51"/>
      <c r="N38" s="51"/>
      <c r="O38" s="52"/>
    </row>
  </sheetData>
  <mergeCells count="37">
    <mergeCell ref="C8:C10"/>
    <mergeCell ref="D8:D10"/>
    <mergeCell ref="E8:E10"/>
    <mergeCell ref="F8:F10"/>
    <mergeCell ref="G8:G10"/>
    <mergeCell ref="L8:L10"/>
    <mergeCell ref="M8:M10"/>
    <mergeCell ref="E17:E19"/>
    <mergeCell ref="F17:F19"/>
    <mergeCell ref="C12:C14"/>
    <mergeCell ref="D12:D14"/>
    <mergeCell ref="E12:E14"/>
    <mergeCell ref="F12:F14"/>
    <mergeCell ref="G12:G14"/>
    <mergeCell ref="D17:D19"/>
    <mergeCell ref="G17:G19"/>
    <mergeCell ref="D25:D27"/>
    <mergeCell ref="E25:E27"/>
    <mergeCell ref="C28:C30"/>
    <mergeCell ref="D28:D30"/>
    <mergeCell ref="E28:E30"/>
    <mergeCell ref="C33:C35"/>
    <mergeCell ref="D33:D35"/>
    <mergeCell ref="E33:E35"/>
    <mergeCell ref="F25:F27"/>
    <mergeCell ref="G25:G27"/>
    <mergeCell ref="F28:F30"/>
    <mergeCell ref="G28:G30"/>
    <mergeCell ref="F33:F35"/>
    <mergeCell ref="G33:G35"/>
    <mergeCell ref="C17:C19"/>
    <mergeCell ref="C20:C22"/>
    <mergeCell ref="D20:D22"/>
    <mergeCell ref="E20:E22"/>
    <mergeCell ref="F20:F22"/>
    <mergeCell ref="G20:G22"/>
    <mergeCell ref="C25:C27"/>
  </mergeCells>
  <drawing r:id="rId1"/>
</worksheet>
</file>